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DZ.272.64.2026 -- PORT_WZ_2026_0074 -- M.Klepuszewska -- Szczepy wzorcowe/3. Publikacja/"/>
    </mc:Choice>
  </mc:AlternateContent>
  <xr:revisionPtr revIDLastSave="4" documentId="13_ncr:1_{EEA62FAC-143D-4EDA-AECF-013C9ECF9969}" xr6:coauthVersionLast="47" xr6:coauthVersionMax="47" xr10:uidLastSave="{2283E94F-B53D-4D39-8780-5D25545A797D}"/>
  <bookViews>
    <workbookView xWindow="2868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6" l="1"/>
  <c r="J10" i="16" s="1"/>
  <c r="H9" i="16"/>
  <c r="H8" i="16"/>
  <c r="H7" i="16"/>
  <c r="H5" i="16"/>
  <c r="H4" i="16"/>
  <c r="H6" i="16"/>
  <c r="I6" i="14"/>
  <c r="K6" i="14" s="1"/>
  <c r="I7" i="14"/>
  <c r="I5" i="14"/>
  <c r="I4" i="14"/>
  <c r="K4" i="14" s="1"/>
  <c r="K10" i="16" l="1"/>
  <c r="J9" i="16"/>
  <c r="K9" i="16" s="1"/>
  <c r="J8" i="16"/>
  <c r="K8" i="16" s="1"/>
  <c r="J7" i="16"/>
  <c r="K7" i="16" s="1"/>
  <c r="J5" i="16"/>
  <c r="K5" i="16" s="1"/>
  <c r="J4" i="16"/>
  <c r="K4" i="16" s="1"/>
  <c r="H11" i="16"/>
  <c r="J6" i="16"/>
  <c r="L6" i="14"/>
  <c r="K7" i="14"/>
  <c r="L7" i="14" s="1"/>
  <c r="I8" i="14"/>
  <c r="L4" i="14"/>
  <c r="K5" i="14"/>
  <c r="L5" i="14" s="1"/>
  <c r="J11" i="16" l="1"/>
  <c r="K6" i="16"/>
  <c r="K11" i="16" s="1"/>
  <c r="L8" i="14"/>
  <c r="K8" i="14"/>
</calcChain>
</file>

<file path=xl/sharedStrings.xml><?xml version="1.0" encoding="utf-8"?>
<sst xmlns="http://schemas.openxmlformats.org/spreadsheetml/2006/main" count="46" uniqueCount="34">
  <si>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</si>
  <si>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</si>
  <si>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</si>
  <si>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</si>
  <si>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</si>
  <si>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</si>
  <si>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</si>
  <si>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</si>
  <si>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</si>
  <si>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</si>
  <si>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</si>
  <si>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</si>
  <si>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</si>
  <si>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</si>
  <si>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</si>
  <si>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</si>
  <si>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Oferowany produkt
(nazwa, nr katalogowy, opis)</t>
  </si>
  <si>
    <t>Rozmiar 
opakowania</t>
  </si>
  <si>
    <t>Bacillus subtilis</t>
  </si>
  <si>
    <t>Standaryzowany materiał referencyjny szczepu Bacillus subtilis (tożsamy z ATCC 6633) do badań mikrobiologicznych, zawierający  określoną liczbę drobnoustrojów w przedziale 500 - 600  CFU, 10 fiolek, szczep w formie pastylki do uwodnienia</t>
  </si>
  <si>
    <t>DZ.272.64.2026</t>
  </si>
  <si>
    <t>Pseudomonas aeruginosa</t>
  </si>
  <si>
    <t>Standaryzowany materiał referencyjny szczepu Pseudomonas aeruginosa (tożsamy z ATCC 9027) do badań mikrobiologicznych, określoną liczbę drobnoustrojów w przedziale 500 - 600  CFU, 10 fiolek, szczep w formie pastylki do uwodnienia</t>
  </si>
  <si>
    <t>Clostridium sporogenes</t>
  </si>
  <si>
    <t>Standaryzowany materiał referencyjny szczepu Clostridium sporogenes (tożsamy z NCTC 12935 lub ATCC 11437) do badań mikrobiologicznych, określoną liczbę drobnoustrojów w przedziale 500 - 600  CFU, 10 fiolek, szczep w formie pastylki do uwodnienia</t>
  </si>
  <si>
    <t xml:space="preserve">Candida albicans </t>
  </si>
  <si>
    <t>Standaryzowany materiał referencyjny szczepu Candida albicans (tożsamy z ATCC 10231) do badań mikrobiologicznych,  określoną liczbę drobnoustrojów w przedziale 500 - 600  CFU, 10 fiolek, szczep w formie pastylki do uwodnienia</t>
  </si>
  <si>
    <t xml:space="preserve">Aspergillus brasilensis </t>
  </si>
  <si>
    <t>Standaryzowany materiał referencyjny szczepu Aspergillus brasilensis (tożsamy z ATCC 16404) do badań mikrobiologicznych, określoną liczbę drobnoustrojów w przedziale 500 - 600  CFU, 10 fiolek, szczep w formie pastylki do uwodnienia</t>
  </si>
  <si>
    <t>Staphylococcus aureus</t>
  </si>
  <si>
    <t>Standaryzowany materiał referencyjny szczepu Staphylococcus aureus (tożsamy z ATCC 6538) do badań mikrobiologicznych, określoną liczbę drobnoustrojów w przedziale 500 - 600  CFU, 10 fiolek, szczep w formie pastylki do uwodnienia</t>
  </si>
  <si>
    <t>Płyn uwadniający</t>
  </si>
  <si>
    <t>Płyn uwadniający umożliwiający rozpuszczenie pastylki 
ze szczepami z pozycji 1-6, 20 szt.</t>
  </si>
  <si>
    <t>Maksymalny termin realizacji zamówienia liczony od daty jego złożenia (dni roboczych)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</si>
</sst>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4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4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0" xfId="0" applyNumberFormat="1" applyFont="1" applyFill="1" applyBorder="1" applyAlignment="1" applyProtection="1">
      <alignment horizontal="center" vertical="center" wrapText="1"/>
    </xf>
    <xf numFmtId="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5"/>
      <tableStyleElement type="headerRow" dxfId="74"/>
      <tableStyleElement type="totalRow" dxfId="73"/>
      <tableStyleElement type="firstColumn" dxfId="72"/>
      <tableStyleElement type="firstRowStripe" dxfId="71"/>
      <tableStyleElement type="secondRowStripe" dxfId="70"/>
    </tableStyle>
    <tableStyle name="STYLOPZ2" pivot="0" count="6" xr9:uid="{5C18B6D6-E9CB-4F5F-9B7F-DA2351BCE07D}">
      <tableStyleElement type="wholeTable" dxfId="69"/>
      <tableStyleElement type="headerRow" dxfId="68"/>
      <tableStyleElement type="totalRow" dxfId="67"/>
      <tableStyleElement type="firstColumn" dxfId="66"/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57" dataDxfId="56" totalsRowDxfId="55">
  <autoFilter ref="A3:L7" xr:uid="{94EF205A-69AE-457C-82FD-73F08C6AF15E}"/>
  <tableColumns count="12">
    <tableColumn id="1" xr3:uid="{E9F9010C-CDDB-4962-A68F-244E15666AC7}" name="Lp." totalsRowLabel="Suma" dataDxfId="54" totalsRowDxfId="53"/>
    <tableColumn id="11" xr3:uid="{F828F888-6282-4D68-91A3-3C93B75E86EF}" name="Część" dataDxfId="52" totalsRowDxfId="51"/>
    <tableColumn id="2" xr3:uid="{E458E464-AA4D-4F3C-A32D-27683EA128FF}" name="Przedmiot zamówienia" dataDxfId="50" totalsRowDxfId="49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48" totalsRowDxfId="47"/>
    <tableColumn id="4" xr3:uid="{AA813F90-05DC-41EE-B30C-B50AB73BAB36}" name="Jednostka miary" dataDxfId="46" totalsRowDxfId="45"/>
    <tableColumn id="5" xr3:uid="{8A85CC42-DA77-4460-A237-83D935DFE659}" name=" Szacowana ilość zakupu" dataDxfId="44" totalsRowDxfId="43"/>
    <tableColumn id="12" xr3:uid="{C4FAEDAC-4D19-4E0D-913F-FBFC86020428}" name="Oferowany produkt" dataDxfId="42" totalsRowDxfId="41"/>
    <tableColumn id="6" xr3:uid="{982AE4D6-C6E9-4411-8226-024DE78DDEC3}" name="Wartość jednostkowa netto PLN" dataDxfId="40" totalsRowDxfId="39" dataCellStyle="Walutowy" totalsRowCellStyle="Walutowy"/>
    <tableColumn id="7" xr3:uid="{83D77675-0480-47FA-A1D4-40BE40F3B461}" name="Wartość netto (cena jednostkowa x ilość)" totalsRowFunction="sum" dataDxfId="38" totalsRowDxfId="37" dataCellStyle="Walutowy" totalsRowCellStyle="Walutowy">
      <calculatedColumnFormula>ROUND(F4*H4,2)</calculatedColumnFormula>
    </tableColumn>
    <tableColumn id="8" xr3:uid="{69834909-0D17-4C85-867E-9CD64690EABA}" name="Stawka _x000a_VAT %" dataDxfId="36" totalsRowDxfId="35" dataCellStyle="Procentowy" totalsRowCellStyle="Procentowy"/>
    <tableColumn id="9" xr3:uid="{187919CF-26C7-4FEB-ADD2-2E49BC12353E}" name="Wartość VAT" totalsRowFunction="sum" dataDxfId="34" totalsRowDxfId="33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2" totalsRowDxfId="31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K11" totalsRowCount="1" headerRowDxfId="24" dataDxfId="23" totalsRowDxfId="22">
  <autoFilter ref="A3:K10" xr:uid="{94EF205A-69AE-457C-82FD-73F08C6AF15E}"/>
  <tableColumns count="11">
    <tableColumn id="1" xr3:uid="{EF53B642-F1F3-4DC1-9D54-00D98418CE63}" name="Lp." totalsRowLabel="Suma" dataDxfId="21" totalsRowDxfId="20"/>
    <tableColumn id="11" xr3:uid="{F93F4757-0213-4688-9FF0-A1B034E99E91}" name="Przedmiot zamówienia" dataDxfId="19" totalsRowDxfId="18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17" totalsRowDxfId="16"/>
    <tableColumn id="4" xr3:uid="{56026691-A183-4329-A2B7-D865C87589B2}" name="Rozmiar _x000a_opakowania" dataDxfId="15" totalsRowDxfId="14"/>
    <tableColumn id="5" xr3:uid="{D59E190C-29D2-48A5-9CD3-436CCE068E3A}" name=" Szacowana ilość zakupu" dataDxfId="13" totalsRowDxfId="12"/>
    <tableColumn id="12" xr3:uid="{D983B274-11AA-42A4-B998-A571CF32BED7}" name="Oferowany produkt_x000a_(nazwa, nr katalogowy, opis)" dataDxfId="11" totalsRowDxfId="10"/>
    <tableColumn id="6" xr3:uid="{CEF4ADB4-2CB3-49CA-A496-BCBD89002977}" name="Wartość jednostkowa netto PLN" dataDxfId="9" totalsRowDxfId="8" dataCellStyle="Walutowy"/>
    <tableColumn id="7" xr3:uid="{4CCF6405-4D74-4692-9CC8-B20B77AB60B9}" name="Wartość netto (cena jednostkowa x ilość)" totalsRowFunction="sum" dataDxfId="7" totalsRowDxfId="6" dataCellStyle="Walutowy">
      <calculatedColumnFormula>ROUND(E4*G4,2)</calculatedColumnFormula>
    </tableColumn>
    <tableColumn id="8" xr3:uid="{00F87165-63E5-4A72-A638-F437826714C1}" name="Stawka _x000a_VAT %" dataDxfId="5" totalsRowDxfId="4" dataCellStyle="Procentowy"/>
    <tableColumn id="9" xr3:uid="{F3450E08-6130-4F6C-8C0F-6E850314CF64}" name="Wartość VAT" totalsRowFunction="sum" dataDxfId="3" totalsRowDxfId="2" dataCellStyle="Walutowy">
      <calculatedColumnFormula>H4*I4</calculatedColumnFormula>
    </tableColumn>
    <tableColumn id="10" xr3:uid="{E9B2357F-48E7-4166-B652-6ED61EF0B364}" name="Wartość brutto (cena jednostkowa x ilość + VAT)" totalsRowFunction="sum" dataDxfId="1" totalsRowDxfId="0" dataCellStyle="Walutowy">
      <calculatedColumnFormula>H4+J4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37" t="s">
        <v>14</v>
      </c>
      <c r="I13" s="37"/>
      <c r="J13" s="37"/>
      <c r="K13" s="37"/>
    </row>
    <row r="14" spans="1:12" ht="71.25" customHeight="1" x14ac:dyDescent="0.25">
      <c r="H14" s="38" t="s">
        <v>15</v>
      </c>
      <c r="I14" s="39"/>
      <c r="J14" s="39"/>
      <c r="K14" s="40"/>
    </row>
    <row r="15" spans="1:12" ht="71.25" customHeight="1" thickBot="1" x14ac:dyDescent="0.3">
      <c r="H15" s="41"/>
      <c r="I15" s="42"/>
      <c r="J15" s="42"/>
      <c r="K15" s="43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3" priority="5">
      <formula>LEN(TRIM(A1))&gt;0</formula>
    </cfRule>
  </conditionalFormatting>
  <conditionalFormatting sqref="A1:L22">
    <cfRule type="expression" dxfId="62" priority="6">
      <formula>ISBLANK($A1)</formula>
    </cfRule>
  </conditionalFormatting>
  <conditionalFormatting sqref="G1:H1048576 J1:J1048576">
    <cfRule type="expression" dxfId="61" priority="4">
      <formula>NOT(ISBLANK($B1))</formula>
    </cfRule>
  </conditionalFormatting>
  <conditionalFormatting sqref="I1:I1048576 K1:L1048576">
    <cfRule type="expression" dxfId="60" priority="3">
      <formula>NOT(ISBLANK($B1))</formula>
    </cfRule>
  </conditionalFormatting>
  <conditionalFormatting sqref="D13:E13">
    <cfRule type="expression" dxfId="59" priority="2">
      <formula>NOT(ISBLANK($D$13))</formula>
    </cfRule>
  </conditionalFormatting>
  <conditionalFormatting sqref="A2:XFD2">
    <cfRule type="expression" dxfId="58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8"/>
  <sheetViews>
    <sheetView tabSelected="1" topLeftCell="A10" zoomScale="145" zoomScaleNormal="145" workbookViewId="0">
      <selection activeCell="C17" sqref="C17"/>
    </sheetView>
  </sheetViews>
  <sheetFormatPr defaultColWidth="0" defaultRowHeight="0" customHeight="1" zeroHeight="1" x14ac:dyDescent="0.25"/>
  <cols>
    <col min="1" max="1" width="10.5703125" style="4" customWidth="1"/>
    <col min="2" max="2" width="33.28515625" style="4" customWidth="1"/>
    <col min="3" max="3" width="62.85546875" style="4" customWidth="1"/>
    <col min="4" max="4" width="21.7109375" style="4" customWidth="1"/>
    <col min="5" max="5" width="22.28515625" style="4" customWidth="1"/>
    <col min="6" max="6" width="54.7109375" style="6" customWidth="1"/>
    <col min="7" max="7" width="29" style="16" customWidth="1"/>
    <col min="8" max="8" width="29" style="8" customWidth="1"/>
    <col min="9" max="9" width="29" style="9" customWidth="1"/>
    <col min="10" max="11" width="29" style="8" customWidth="1"/>
    <col min="12" max="12" width="0" style="1" hidden="1" customWidth="1"/>
    <col min="13" max="16384" width="9.140625" style="1" hidden="1"/>
  </cols>
  <sheetData>
    <row r="1" spans="1:11" ht="184.5" customHeight="1" x14ac:dyDescent="0.25">
      <c r="A1" s="2"/>
      <c r="B1" s="3"/>
      <c r="C1" s="3"/>
      <c r="D1" s="3"/>
      <c r="E1" s="3"/>
      <c r="F1" s="19"/>
      <c r="G1" s="14"/>
      <c r="H1" s="7"/>
      <c r="I1" s="17"/>
      <c r="J1" s="7"/>
      <c r="K1" s="7"/>
    </row>
    <row r="2" spans="1:11" s="32" customFormat="1" ht="38.25" customHeight="1" x14ac:dyDescent="0.25">
      <c r="A2" s="27" t="s">
        <v>20</v>
      </c>
      <c r="B2" s="27"/>
      <c r="C2" s="27"/>
      <c r="D2" s="27"/>
      <c r="E2" s="27"/>
      <c r="F2" s="28"/>
      <c r="G2" s="29"/>
      <c r="H2" s="30"/>
      <c r="I2" s="31"/>
      <c r="J2" s="30"/>
      <c r="K2" s="30"/>
    </row>
    <row r="3" spans="1:11" s="26" customFormat="1" ht="109.5" customHeight="1" x14ac:dyDescent="0.25">
      <c r="A3" s="21" t="s">
        <v>0</v>
      </c>
      <c r="B3" s="21" t="s">
        <v>1</v>
      </c>
      <c r="C3" s="21" t="s">
        <v>2</v>
      </c>
      <c r="D3" s="21" t="s">
        <v>17</v>
      </c>
      <c r="E3" s="21" t="s">
        <v>4</v>
      </c>
      <c r="F3" s="22" t="s">
        <v>16</v>
      </c>
      <c r="G3" s="23" t="s">
        <v>5</v>
      </c>
      <c r="H3" s="24" t="s">
        <v>6</v>
      </c>
      <c r="I3" s="25" t="s">
        <v>7</v>
      </c>
      <c r="J3" s="24" t="s">
        <v>8</v>
      </c>
      <c r="K3" s="24" t="s">
        <v>9</v>
      </c>
    </row>
    <row r="4" spans="1:11" ht="274.5" customHeight="1" x14ac:dyDescent="0.25">
      <c r="A4" s="10">
        <v>1</v>
      </c>
      <c r="B4" s="11" t="s">
        <v>18</v>
      </c>
      <c r="C4" s="11" t="s">
        <v>19</v>
      </c>
      <c r="D4" s="11">
        <v>10</v>
      </c>
      <c r="E4" s="11">
        <v>1</v>
      </c>
      <c r="F4" s="20"/>
      <c r="G4" s="15"/>
      <c r="H4" s="12">
        <f t="shared" ref="H4:H10" si="0">ROUND(E4*G4,2)</f>
        <v>0</v>
      </c>
      <c r="I4" s="18">
        <v>0.23</v>
      </c>
      <c r="J4" s="12">
        <f t="shared" ref="J4:J10" si="1">H4*I4</f>
        <v>0</v>
      </c>
      <c r="K4" s="12">
        <f t="shared" ref="K4:K10" si="2">H4+J4</f>
        <v>0</v>
      </c>
    </row>
    <row r="5" spans="1:11" ht="274.5" customHeight="1" x14ac:dyDescent="0.25">
      <c r="A5" s="10">
        <v>2</v>
      </c>
      <c r="B5" s="11" t="s">
        <v>21</v>
      </c>
      <c r="C5" s="11" t="s">
        <v>22</v>
      </c>
      <c r="D5" s="11">
        <v>10</v>
      </c>
      <c r="E5" s="11">
        <v>1</v>
      </c>
      <c r="F5" s="20"/>
      <c r="G5" s="15"/>
      <c r="H5" s="12">
        <f t="shared" si="0"/>
        <v>0</v>
      </c>
      <c r="I5" s="18">
        <v>0.23</v>
      </c>
      <c r="J5" s="12">
        <f t="shared" si="1"/>
        <v>0</v>
      </c>
      <c r="K5" s="12">
        <f t="shared" si="2"/>
        <v>0</v>
      </c>
    </row>
    <row r="6" spans="1:11" ht="274.5" customHeight="1" x14ac:dyDescent="0.25">
      <c r="A6" s="10">
        <v>3</v>
      </c>
      <c r="B6" s="11" t="s">
        <v>23</v>
      </c>
      <c r="C6" s="11" t="s">
        <v>24</v>
      </c>
      <c r="D6" s="11">
        <v>10</v>
      </c>
      <c r="E6" s="11">
        <v>1</v>
      </c>
      <c r="F6" s="20"/>
      <c r="G6" s="15"/>
      <c r="H6" s="12">
        <f t="shared" si="0"/>
        <v>0</v>
      </c>
      <c r="I6" s="18">
        <v>0.23</v>
      </c>
      <c r="J6" s="12">
        <f t="shared" si="1"/>
        <v>0</v>
      </c>
      <c r="K6" s="12">
        <f t="shared" si="2"/>
        <v>0</v>
      </c>
    </row>
    <row r="7" spans="1:11" ht="274.5" customHeight="1" x14ac:dyDescent="0.25">
      <c r="A7" s="10">
        <v>4</v>
      </c>
      <c r="B7" s="11" t="s">
        <v>25</v>
      </c>
      <c r="C7" s="11" t="s">
        <v>26</v>
      </c>
      <c r="D7" s="11">
        <v>10</v>
      </c>
      <c r="E7" s="11">
        <v>1</v>
      </c>
      <c r="F7" s="20"/>
      <c r="G7" s="15"/>
      <c r="H7" s="12">
        <f t="shared" si="0"/>
        <v>0</v>
      </c>
      <c r="I7" s="18">
        <v>0.23</v>
      </c>
      <c r="J7" s="12">
        <f t="shared" si="1"/>
        <v>0</v>
      </c>
      <c r="K7" s="12">
        <f t="shared" si="2"/>
        <v>0</v>
      </c>
    </row>
    <row r="8" spans="1:11" ht="274.5" customHeight="1" x14ac:dyDescent="0.25">
      <c r="A8" s="10">
        <v>5</v>
      </c>
      <c r="B8" s="11" t="s">
        <v>27</v>
      </c>
      <c r="C8" s="11" t="s">
        <v>28</v>
      </c>
      <c r="D8" s="11">
        <v>10</v>
      </c>
      <c r="E8" s="11">
        <v>1</v>
      </c>
      <c r="F8" s="20"/>
      <c r="G8" s="15"/>
      <c r="H8" s="12">
        <f t="shared" si="0"/>
        <v>0</v>
      </c>
      <c r="I8" s="18">
        <v>0.23</v>
      </c>
      <c r="J8" s="12">
        <f t="shared" si="1"/>
        <v>0</v>
      </c>
      <c r="K8" s="12">
        <f t="shared" si="2"/>
        <v>0</v>
      </c>
    </row>
    <row r="9" spans="1:11" ht="274.5" customHeight="1" x14ac:dyDescent="0.25">
      <c r="A9" s="10">
        <v>6</v>
      </c>
      <c r="B9" s="11" t="s">
        <v>29</v>
      </c>
      <c r="C9" s="11" t="s">
        <v>30</v>
      </c>
      <c r="D9" s="11">
        <v>10</v>
      </c>
      <c r="E9" s="11">
        <v>1</v>
      </c>
      <c r="F9" s="20"/>
      <c r="G9" s="15"/>
      <c r="H9" s="12">
        <f t="shared" si="0"/>
        <v>0</v>
      </c>
      <c r="I9" s="18">
        <v>0.23</v>
      </c>
      <c r="J9" s="12">
        <f t="shared" si="1"/>
        <v>0</v>
      </c>
      <c r="K9" s="12">
        <f t="shared" si="2"/>
        <v>0</v>
      </c>
    </row>
    <row r="10" spans="1:11" ht="274.5" customHeight="1" x14ac:dyDescent="0.25">
      <c r="A10" s="10">
        <v>7</v>
      </c>
      <c r="B10" s="11" t="s">
        <v>31</v>
      </c>
      <c r="C10" s="11" t="s">
        <v>32</v>
      </c>
      <c r="D10" s="11">
        <v>20</v>
      </c>
      <c r="E10" s="11">
        <v>3</v>
      </c>
      <c r="F10" s="20"/>
      <c r="G10" s="15"/>
      <c r="H10" s="12">
        <f t="shared" si="0"/>
        <v>0</v>
      </c>
      <c r="I10" s="18">
        <v>0.23</v>
      </c>
      <c r="J10" s="12">
        <f t="shared" si="1"/>
        <v>0</v>
      </c>
      <c r="K10" s="12">
        <f t="shared" si="2"/>
        <v>0</v>
      </c>
    </row>
    <row r="11" spans="1:11" ht="33" customHeight="1" x14ac:dyDescent="0.25">
      <c r="A11" s="21" t="s">
        <v>10</v>
      </c>
      <c r="B11" s="21"/>
      <c r="C11" s="21"/>
      <c r="D11" s="21"/>
      <c r="E11" s="21"/>
      <c r="F11" s="22"/>
      <c r="G11" s="33"/>
      <c r="H11" s="34">
        <f>SUBTOTAL(109,Tabela132[Wartość netto (cena jednostkowa x ilość)])</f>
        <v>0</v>
      </c>
      <c r="I11" s="35"/>
      <c r="J11" s="34">
        <f>SUBTOTAL(109,Tabela132[Wartość VAT])</f>
        <v>0</v>
      </c>
      <c r="K11" s="34">
        <f>SUBTOTAL(109,Tabela132[Wartość brutto (cena jednostkowa x ilość + VAT)])</f>
        <v>0</v>
      </c>
    </row>
    <row r="12" spans="1:11" ht="15" x14ac:dyDescent="0.25"/>
    <row r="13" spans="1:11" ht="15" x14ac:dyDescent="0.25"/>
    <row r="14" spans="1:11" ht="15" x14ac:dyDescent="0.25"/>
    <row r="15" spans="1:11" ht="15" x14ac:dyDescent="0.25"/>
    <row r="16" spans="1:11" ht="86.25" customHeight="1" thickBot="1" x14ac:dyDescent="0.3">
      <c r="C16" s="13" t="s">
        <v>33</v>
      </c>
      <c r="D16" s="36">
        <v>10</v>
      </c>
      <c r="G16" s="37" t="s">
        <v>14</v>
      </c>
      <c r="H16" s="37"/>
      <c r="I16" s="37"/>
      <c r="J16" s="37"/>
    </row>
    <row r="17" spans="6:11" ht="71.25" customHeight="1" x14ac:dyDescent="0.25">
      <c r="G17" s="38" t="s">
        <v>15</v>
      </c>
      <c r="H17" s="39"/>
      <c r="I17" s="39"/>
      <c r="J17" s="40"/>
    </row>
    <row r="18" spans="6:11" ht="71.25" customHeight="1" thickBot="1" x14ac:dyDescent="0.3">
      <c r="G18" s="41"/>
      <c r="H18" s="42"/>
      <c r="I18" s="42"/>
      <c r="J18" s="43"/>
    </row>
    <row r="19" spans="6:11" ht="15" x14ac:dyDescent="0.25"/>
    <row r="20" spans="6:11" s="4" customFormat="1" ht="15" x14ac:dyDescent="0.25">
      <c r="F20" s="6"/>
      <c r="G20" s="16"/>
      <c r="H20" s="8"/>
      <c r="I20" s="9"/>
      <c r="J20" s="8"/>
      <c r="K20" s="8"/>
    </row>
    <row r="21" spans="6:11" s="4" customFormat="1" ht="15" x14ac:dyDescent="0.25">
      <c r="F21" s="6"/>
      <c r="G21" s="16"/>
      <c r="H21" s="8"/>
      <c r="I21" s="9"/>
      <c r="J21" s="8"/>
      <c r="K21" s="8"/>
    </row>
    <row r="22" spans="6:11" s="4" customFormat="1" ht="15" x14ac:dyDescent="0.25">
      <c r="F22" s="6"/>
      <c r="G22" s="16"/>
      <c r="H22" s="8"/>
      <c r="I22" s="9"/>
      <c r="J22" s="8"/>
      <c r="K22" s="8"/>
    </row>
    <row r="23" spans="6:11" s="4" customFormat="1" ht="15" x14ac:dyDescent="0.25">
      <c r="F23" s="6"/>
      <c r="G23" s="16"/>
      <c r="H23" s="8"/>
      <c r="I23" s="9"/>
      <c r="J23" s="8"/>
      <c r="K23" s="8"/>
    </row>
    <row r="24" spans="6:11" s="4" customFormat="1" ht="15" x14ac:dyDescent="0.25">
      <c r="F24" s="6"/>
      <c r="G24" s="16"/>
      <c r="H24" s="8"/>
      <c r="I24" s="9"/>
      <c r="J24" s="8"/>
      <c r="K24" s="8"/>
    </row>
    <row r="25" spans="6:11" s="4" customFormat="1" ht="15" x14ac:dyDescent="0.25">
      <c r="F25" s="6"/>
      <c r="G25" s="16"/>
      <c r="H25" s="8"/>
      <c r="I25" s="9"/>
      <c r="J25" s="8"/>
      <c r="K25" s="8"/>
    </row>
    <row r="26" spans="6:11" ht="15" customHeight="1" x14ac:dyDescent="0.25"/>
    <row r="27" spans="6:11" ht="15" customHeight="1" x14ac:dyDescent="0.25"/>
    <row r="28" spans="6:11" ht="15" customHeight="1" x14ac:dyDescent="0.25"/>
  </sheetData>
  <sheetProtection algorithmName="SHA-512" hashValue="rx7rxlWu4ZFy6ktRdL7XzXBW6n69+vygpeZphHrLOtgPfD0NHvz1+TMLHwOmWArn2uc+CID5fdaBsKnhK7UWgA==" saltValue="FQ1UG9vv+o2GAke7h0f/sw==" spinCount="100000" sheet="1" objects="1" scenarios="1"/>
  <mergeCells count="2">
    <mergeCell ref="G16:J16"/>
    <mergeCell ref="G17:J18"/>
  </mergeCells>
  <conditionalFormatting sqref="A1:B1048576">
    <cfRule type="notContainsBlanks" dxfId="30" priority="5">
      <formula>LEN(TRIM(A1))&gt;0</formula>
    </cfRule>
  </conditionalFormatting>
  <conditionalFormatting sqref="A1:K25">
    <cfRule type="expression" dxfId="29" priority="6">
      <formula>ISBLANK($A1)</formula>
    </cfRule>
  </conditionalFormatting>
  <conditionalFormatting sqref="F1:G1048576 I1:I1048576">
    <cfRule type="expression" dxfId="28" priority="4">
      <formula>NOT(ISBLANK($B1))</formula>
    </cfRule>
  </conditionalFormatting>
  <conditionalFormatting sqref="H1:H1048576 J1:K1048576">
    <cfRule type="expression" dxfId="27" priority="3">
      <formula>NOT(ISBLANK($B1))</formula>
    </cfRule>
  </conditionalFormatting>
  <conditionalFormatting sqref="C16:D16">
    <cfRule type="expression" dxfId="26" priority="2">
      <formula>NOT(ISBLANK($C$16))</formula>
    </cfRule>
  </conditionalFormatting>
  <conditionalFormatting sqref="A2:XFD2">
    <cfRule type="expression" dxfId="25" priority="1">
      <formula>NOT(ISBLANK($A$2))</formula>
    </cfRule>
  </conditionalFormatting>
  <dataValidations count="1">
    <dataValidation type="decimal" operator="greaterThan" allowBlank="1" showInputMessage="1" showErrorMessage="1" sqref="D16 G4:G10 E4:E10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I4:I10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Props1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77DDCF-08BA-4A9C-833C-8495C72C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2026-01-19T09:47:38Z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