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OT wnioski\DZ.272.407.2026 - pipety - BIP\3. Publikacja\"/>
    </mc:Choice>
  </mc:AlternateContent>
  <xr:revisionPtr revIDLastSave="0" documentId="13_ncr:1_{17216A6F-D0C7-4611-9D2F-7D26A37F970A}" xr6:coauthVersionLast="47" xr6:coauthVersionMax="47" xr10:uidLastSave="{00000000-0000-0000-0000-000000000000}"/>
  <bookViews>
    <workbookView xWindow="-110" yWindow="-110" windowWidth="19420" windowHeight="10300" firstSheet="2" activeTab="2" xr2:uid="{B87A0D83-4CC1-4DF7-A624-A7B383718F88}"/>
  </bookViews>
  <sheets>
    <sheet name="Template.OPZ" sheetId="14" state="hidden" r:id="rId1"/>
    <sheet name="Dane" sheetId="13" state="hidden" r:id="rId2"/>
    <sheet name="1" sheetId="1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6" l="1"/>
  <c r="H4" i="16"/>
  <c r="I6" i="14"/>
  <c r="K6" i="14" s="1"/>
  <c r="I7" i="14"/>
  <c r="I5" i="14"/>
  <c r="I4" i="14"/>
  <c r="K4" i="14" s="1"/>
  <c r="J5" i="16" l="1"/>
  <c r="K5" i="16" s="1"/>
  <c r="J4" i="16"/>
  <c r="K4" i="16" s="1"/>
  <c r="H6" i="16"/>
  <c r="L6" i="14"/>
  <c r="K7" i="14"/>
  <c r="L7" i="14" s="1"/>
  <c r="I8" i="14"/>
  <c r="L4" i="14"/>
  <c r="K5" i="14"/>
  <c r="L5" i="14" s="1"/>
  <c r="J6" i="16" l="1"/>
  <c r="K6" i="16"/>
  <c r="L8" i="14"/>
  <c r="K8" i="14"/>
</calcChain>
</file>

<file path=xl/sharedStrings.xml><?xml version="1.0" encoding="utf-8"?>
<sst xmlns="http://schemas.openxmlformats.org/spreadsheetml/2006/main" count="39" uniqueCount="26">
  <si>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</si>
  <si>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</si>
  <si>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</si>
  <si>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</si>
  <si>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</si>
  <si>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</si>
  <si>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</si>
  <si>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</si>
  <si>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</si>
  <si>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</si>
  <si>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Suma</t>
  </si>
  <si>
    <t>Część</t>
  </si>
  <si>
    <t>Liczba dni roboczych potrzebnych na realizację zlecenia wynosi: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</si>
  <si>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</si>
  <si>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</si>
  <si>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</si>
  <si>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Oferowany produkt
(nazwa, nr katalogowy, opis)</t>
  </si>
  <si>
    <t>Rozmiar 
opakowania</t>
  </si>
  <si>
    <t>DZ.272.407.2026</t>
  </si>
  <si>
    <t>pipeta wielokanałowa 0,5 – 10 µL</t>
  </si>
  <si>
    <t>pipeta wielokanałowa 10 – 100 µL</t>
  </si>
  <si>
    <r>
      <rPr>
        <b/>
        <sz val="11"/>
        <color theme="1"/>
        <rFont val="Calibri"/>
        <family val="2"/>
        <charset val="238"/>
        <scheme val="minor"/>
      </rPr>
      <t xml:space="preserve">Pipeta automatyczna 8-kanałowa o zmiennej objętości w zakresie 0,5 – 10 µl, nr kat. 3125000010 (Eppendorf) lub równoważny: </t>
    </r>
    <r>
      <rPr>
        <sz val="11"/>
        <color theme="1"/>
        <rFont val="Calibri"/>
        <family val="2"/>
        <charset val="238"/>
        <scheme val="minor"/>
      </rPr>
      <t>8-kanałowa pipeta z zakresem objętości od 0,5 µl do 10 µl, ze skokiem nastawnym nie wiekszym niż 0,01 µl. Pipeta musi być w pełni autoklawowalna (całość urządzenia, bez konieczności rozkręcania) w temperaturze 121°C (20 min). Posiada 4-cyfrowy wskaźnik objętości. Wykonana z lekkich, wytrzymałych materiałów odpornych na promieniowanie UV oraz działanie odczynników chemicznych. Wyposażona w przycisk sterujący o niskiej sile nacisku (redukcja ryzyka RSI). Wyposażona w system sprężynujących stożków (tzw. spring-loaded tip cones) zapewniający optymalne i powtarzalne uszczelnienie końcówek na każdym kanale przy użyciu minimalnej siły. Spełnia normy ISO 8655 dotyczące dokładności i precyzji (należy dołączyć certyfikat jakości/raport z kalibracji producenta).</t>
    </r>
  </si>
  <si>
    <t>1 szt</t>
  </si>
  <si>
    <t>Projekt pn. Wsparcie projektu „Centre of Excellence for Precise Phenotyping and BioDataBanking (P4Health)” finansowany ze środków Ministra Nauki i Szkolnictwa Wyższego na podstawie umowy nr MNiSW/2025/DIR/810 z dnia 30.12.2025 r.</t>
  </si>
  <si>
    <t>Maksymalny termin realizacji zamówienia liczony od daty jego złożenia (w tygodniach)</t>
  </si>
  <si>
    <r>
      <rPr>
        <b/>
        <sz val="11"/>
        <color theme="1"/>
        <rFont val="Calibri"/>
        <family val="2"/>
        <charset val="238"/>
        <scheme val="minor"/>
      </rPr>
      <t xml:space="preserve">Pipeta automatyczna 8-kanałowa o zmiennej objętości w zakresie 10 – 100 µl, nr kat. 3125000036 (Eppendorf) lub równoważny: </t>
    </r>
    <r>
      <rPr>
        <sz val="11"/>
        <color theme="1"/>
        <rFont val="Calibri"/>
        <family val="2"/>
        <charset val="238"/>
        <scheme val="minor"/>
      </rPr>
      <t>8-kanałowa pipeta z zakresem objętości od 10 µl do 100 µl, ze skokiem nastawnym nie wiekszym niż 0,1 µl. Pipeta musi być w pełni autoklawowalna (całość urządzenia, bez konieczności rozkręcania) w temperaturze 121°C (20 min). Posiada 4-cyfrowy wskaźnik objętości. Wykonana z lekkich, wytrzymałych materiałów odpornych na promieniowanie UV oraz działanie odczynników chemicznych. Wyposażona w przycisk sterujący o niskiej sile nacisku (redukcja ryzyka RSI). Wyposażona w system sprężynujących stożków (tzw. spring-loaded tip cones) zapewniający optymalne i powtarzalne uszczelnienie końcówek na każdym kanale przy użyciu minimalnej siły. Spełnia normy ISO 8655 dotyczące dokładności i precyzji (należy dołączyć certyfikat jakości/raport z kalibracji producenta).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</si>
</sst>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sz val="7"/>
      <color rgb="FF808080"/>
      <name val="Verdana"/>
      <family val="2"/>
      <charset val="238"/>
    </font>
    <font>
      <sz val="6"/>
      <color rgb="FF80808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9">
    <xf numFmtId="0" fontId="0" fillId="0" borderId="0" xfId="0"/>
    <xf numFmtId="0" fontId="0" fillId="0" borderId="0" xfId="0" applyProtection="1">
      <protection hidden="1"/>
    </xf>
    <xf numFmtId="0" fontId="3" fillId="2" borderId="2" xfId="4" applyFont="1" applyBorder="1" applyAlignment="1" applyProtection="1">
      <alignment horizontal="center" vertical="center" wrapText="1"/>
    </xf>
    <xf numFmtId="0" fontId="3" fillId="2" borderId="3" xfId="4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 hidden="1"/>
    </xf>
    <xf numFmtId="44" fontId="3" fillId="2" borderId="3" xfId="2" applyFont="1" applyFill="1" applyBorder="1" applyAlignment="1" applyProtection="1">
      <alignment horizontal="center" vertical="center" wrapText="1"/>
    </xf>
    <xf numFmtId="44" fontId="0" fillId="0" borderId="0" xfId="2" applyFont="1" applyAlignment="1" applyProtection="1">
      <alignment horizontal="center" vertical="center" wrapText="1"/>
      <protection hidden="1"/>
    </xf>
    <xf numFmtId="9" fontId="0" fillId="0" borderId="0" xfId="3" applyFont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3" fillId="2" borderId="3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Alignment="1" applyProtection="1">
      <alignment horizontal="center" vertical="center" wrapText="1"/>
      <protection locked="0" hidden="1"/>
    </xf>
    <xf numFmtId="9" fontId="3" fillId="2" borderId="3" xfId="3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3" fillId="2" borderId="3" xfId="4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</xf>
    <xf numFmtId="9" fontId="7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hidden="1"/>
    </xf>
    <xf numFmtId="0" fontId="3" fillId="2" borderId="0" xfId="4" applyFont="1" applyBorder="1" applyAlignment="1" applyProtection="1">
      <alignment horizontal="left" vertical="center"/>
    </xf>
    <xf numFmtId="0" fontId="3" fillId="2" borderId="0" xfId="4" applyFont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</xf>
    <xf numFmtId="9" fontId="3" fillId="2" borderId="0" xfId="3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hidden="1"/>
    </xf>
    <xf numFmtId="44" fontId="7" fillId="0" borderId="0" xfId="0" applyNumberFormat="1" applyFont="1" applyAlignment="1" applyProtection="1">
      <alignment horizontal="center" vertical="center" wrapText="1"/>
      <protection locked="0"/>
    </xf>
    <xf numFmtId="44" fontId="7" fillId="0" borderId="0" xfId="0" applyNumberFormat="1" applyFont="1" applyAlignment="1">
      <alignment horizontal="center" vertical="center" wrapText="1"/>
    </xf>
    <xf numFmtId="9" fontId="7" fillId="0" borderId="0" xfId="0" applyNumberFormat="1" applyFont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9" fillId="4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center" wrapText="1"/>
    </xf>
  </cellXfs>
  <cellStyles count="5">
    <cellStyle name="Akcent 3" xfId="4" builtinId="37"/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76"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3" formatCode="0%"/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</font>
      <protection locked="1" hidden="0"/>
    </dxf>
    <dxf>
      <font>
        <b/>
        <strike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none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75"/>
      <tableStyleElement type="headerRow" dxfId="74"/>
      <tableStyleElement type="totalRow" dxfId="73"/>
      <tableStyleElement type="firstColumn" dxfId="72"/>
      <tableStyleElement type="firstRowStripe" dxfId="71"/>
      <tableStyleElement type="secondRowStripe" dxfId="70"/>
    </tableStyle>
    <tableStyle name="STYLOPZ2" pivot="0" count="6" xr9:uid="{5C18B6D6-E9CB-4F5F-9B7F-DA2351BCE07D}">
      <tableStyleElement type="wholeTable" dxfId="69"/>
      <tableStyleElement type="headerRow" dxfId="68"/>
      <tableStyleElement type="totalRow" dxfId="67"/>
      <tableStyleElement type="firstColumn" dxfId="66"/>
      <tableStyleElement type="firstRowStripe" dxfId="65"/>
      <tableStyleElement type="secondRowStripe" dxfId="6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B13595A-B617-3D8A-07D3-86967D18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C2D2539-A1CE-4A69-9405-D1A8D58EA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4529" cy="17440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1420092</xdr:colOff>
      <xdr:row>0</xdr:row>
      <xdr:rowOff>381000</xdr:rowOff>
    </xdr:from>
    <xdr:to>
      <xdr:col>10</xdr:col>
      <xdr:colOff>1782966</xdr:colOff>
      <xdr:row>0</xdr:row>
      <xdr:rowOff>815975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CCACB7F-7B85-F43C-1572-93AB38A70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1" y="381000"/>
          <a:ext cx="2302510" cy="434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76200</xdr:colOff>
      <xdr:row>17</xdr:row>
      <xdr:rowOff>533400</xdr:rowOff>
    </xdr:from>
    <xdr:to>
      <xdr:col>5</xdr:col>
      <xdr:colOff>647700</xdr:colOff>
      <xdr:row>21</xdr:row>
      <xdr:rowOff>0</xdr:rowOff>
    </xdr:to>
    <xdr:pic>
      <xdr:nvPicPr>
        <xdr:cNvPr id="7" name="Obraz 3">
          <a:extLst>
            <a:ext uri="{FF2B5EF4-FFF2-40B4-BE49-F238E27FC236}">
              <a16:creationId xmlns:a16="http://schemas.microsoft.com/office/drawing/2014/main" id="{3A5B8B2F-E3CE-FA3C-2819-A1851BEE1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0417" y="16576813"/>
          <a:ext cx="2054087" cy="634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57150</xdr:colOff>
      <xdr:row>18</xdr:row>
      <xdr:rowOff>0</xdr:rowOff>
    </xdr:from>
    <xdr:to>
      <xdr:col>4</xdr:col>
      <xdr:colOff>114300</xdr:colOff>
      <xdr:row>20</xdr:row>
      <xdr:rowOff>114300</xdr:rowOff>
    </xdr:to>
    <xdr:pic>
      <xdr:nvPicPr>
        <xdr:cNvPr id="8" name="Obraz 1">
          <a:extLst>
            <a:ext uri="{FF2B5EF4-FFF2-40B4-BE49-F238E27FC236}">
              <a16:creationId xmlns:a16="http://schemas.microsoft.com/office/drawing/2014/main" id="{B61EF4BA-1B5A-D4AB-D362-F1C9AA75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911" y="16639761"/>
          <a:ext cx="1506606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561975</xdr:colOff>
      <xdr:row>17</xdr:row>
      <xdr:rowOff>532158</xdr:rowOff>
    </xdr:from>
    <xdr:to>
      <xdr:col>5</xdr:col>
      <xdr:colOff>2590800</xdr:colOff>
      <xdr:row>20</xdr:row>
      <xdr:rowOff>179733</xdr:rowOff>
    </xdr:to>
    <xdr:pic>
      <xdr:nvPicPr>
        <xdr:cNvPr id="9" name="Obraz 2">
          <a:extLst>
            <a:ext uri="{FF2B5EF4-FFF2-40B4-BE49-F238E27FC236}">
              <a16:creationId xmlns:a16="http://schemas.microsoft.com/office/drawing/2014/main" id="{E0AEDBE8-AD2F-8C5D-E885-443ACB52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8779" y="16575571"/>
          <a:ext cx="2028825" cy="624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F205A-69AE-457C-82FD-73F08C6AF15E}" name="Tabela13" displayName="Tabela13" ref="A3:L8" totalsRowCount="1" headerRowDxfId="63" dataDxfId="62" totalsRowDxfId="61">
  <autoFilter ref="A3:L7" xr:uid="{94EF205A-69AE-457C-82FD-73F08C6AF15E}"/>
  <tableColumns count="12">
    <tableColumn id="1" xr3:uid="{E9F9010C-CDDB-4962-A68F-244E15666AC7}" name="Lp." totalsRowLabel="Suma" dataDxfId="60" totalsRowDxfId="59"/>
    <tableColumn id="11" xr3:uid="{F828F888-6282-4D68-91A3-3C93B75E86EF}" name="Część" dataDxfId="58" totalsRowDxfId="57"/>
    <tableColumn id="2" xr3:uid="{E458E464-AA4D-4F3C-A32D-27683EA128FF}" name="Przedmiot zamówienia" dataDxfId="56" totalsRowDxfId="55"/>
    <tableColumn id="3" xr3:uid="{E0165F13-6FB1-44BF-8234-4FAF034D8179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54" totalsRowDxfId="53"/>
    <tableColumn id="4" xr3:uid="{AA813F90-05DC-41EE-B30C-B50AB73BAB36}" name="Jednostka miary" dataDxfId="52" totalsRowDxfId="51"/>
    <tableColumn id="5" xr3:uid="{8A85CC42-DA77-4460-A237-83D935DFE659}" name=" Szacowana ilość zakupu" dataDxfId="50" totalsRowDxfId="49"/>
    <tableColumn id="12" xr3:uid="{C4FAEDAC-4D19-4E0D-913F-FBFC86020428}" name="Oferowany produkt" dataDxfId="48" totalsRowDxfId="47"/>
    <tableColumn id="6" xr3:uid="{982AE4D6-C6E9-4411-8226-024DE78DDEC3}" name="Wartość jednostkowa netto PLN" dataDxfId="46" totalsRowDxfId="45" dataCellStyle="Walutowy" totalsRowCellStyle="Walutowy"/>
    <tableColumn id="7" xr3:uid="{83D77675-0480-47FA-A1D4-40BE40F3B461}" name="Wartość netto (cena jednostkowa x ilość)" totalsRowFunction="sum" dataDxfId="44" totalsRowDxfId="43" dataCellStyle="Walutowy" totalsRowCellStyle="Walutowy">
      <calculatedColumnFormula>ROUND(F4*H4,2)</calculatedColumnFormula>
    </tableColumn>
    <tableColumn id="8" xr3:uid="{69834909-0D17-4C85-867E-9CD64690EABA}" name="Stawka _x000a_VAT %" dataDxfId="42" totalsRowDxfId="41" dataCellStyle="Procentowy" totalsRowCellStyle="Procentowy"/>
    <tableColumn id="9" xr3:uid="{187919CF-26C7-4FEB-ADD2-2E49BC12353E}" name="Wartość VAT" totalsRowFunction="sum" dataDxfId="40" totalsRowDxfId="39" dataCellStyle="Walutowy" totalsRowCellStyle="Walutowy">
      <calculatedColumnFormula>I4*J4</calculatedColumnFormula>
    </tableColumn>
    <tableColumn id="10" xr3:uid="{75A847A6-C5EC-466F-8332-3AD1141A1F84}" name="Wartość brutto (cena jednostkowa x ilość + VAT)" totalsRowFunction="sum" dataDxfId="38" totalsRowDxfId="37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BA3884-A5DE-4E4F-8519-9DD55D379DE8}" name="Tabela132" displayName="Tabela132" ref="A3:K6" totalsRowCount="1" headerRowDxfId="36" dataDxfId="35" totalsRowDxfId="34">
  <autoFilter ref="A3:K5" xr:uid="{94EF205A-69AE-457C-82FD-73F08C6AF15E}"/>
  <tableColumns count="11">
    <tableColumn id="1" xr3:uid="{EF53B642-F1F3-4DC1-9D54-00D98418CE63}" name="Lp." totalsRowLabel="Suma" dataDxfId="33" totalsRowDxfId="32"/>
    <tableColumn id="11" xr3:uid="{F93F4757-0213-4688-9FF0-A1B034E99E91}" name="Przedmiot zamówienia" dataDxfId="31" totalsRowDxfId="30"/>
    <tableColumn id="3" xr3:uid="{58D1F45F-AF25-4BB4-A1F6-8EA525A1BED0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29" totalsRowDxfId="28"/>
    <tableColumn id="4" xr3:uid="{56026691-A183-4329-A2B7-D865C87589B2}" name="Rozmiar _x000a_opakowania" dataDxfId="27" totalsRowDxfId="26"/>
    <tableColumn id="5" xr3:uid="{D59E190C-29D2-48A5-9CD3-436CCE068E3A}" name=" Szacowana ilość zakupu" dataDxfId="25" totalsRowDxfId="24"/>
    <tableColumn id="12" xr3:uid="{D983B274-11AA-42A4-B998-A571CF32BED7}" name="Oferowany produkt_x000a_(nazwa, nr katalogowy, opis)" dataDxfId="23" totalsRowDxfId="22"/>
    <tableColumn id="6" xr3:uid="{CEF4ADB4-2CB3-49CA-A496-BCBD89002977}" name="Wartość jednostkowa netto PLN" dataDxfId="21" totalsRowDxfId="20" dataCellStyle="Walutowy"/>
    <tableColumn id="7" xr3:uid="{4CCF6405-4D74-4692-9CC8-B20B77AB60B9}" name="Wartość netto (cena jednostkowa x ilość)" totalsRowFunction="sum" dataDxfId="19" totalsRowDxfId="18" dataCellStyle="Walutowy">
      <calculatedColumnFormula>ROUND(E4*G4,2)</calculatedColumnFormula>
    </tableColumn>
    <tableColumn id="8" xr3:uid="{00F87165-63E5-4A72-A638-F437826714C1}" name="Stawka _x000a_VAT %" dataDxfId="17" totalsRowDxfId="16" dataCellStyle="Procentowy"/>
    <tableColumn id="9" xr3:uid="{F3450E08-6130-4F6C-8C0F-6E850314CF64}" name="Wartość VAT" totalsRowFunction="sum" dataDxfId="15" totalsRowDxfId="14" dataCellStyle="Walutowy">
      <calculatedColumnFormula>H4*I4</calculatedColumnFormula>
    </tableColumn>
    <tableColumn id="10" xr3:uid="{E9B2357F-48E7-4166-B652-6ED61EF0B364}" name="Wartość brutto (cena jednostkowa x ilość + VAT)" totalsRowFunction="sum" dataDxfId="13" totalsRowDxfId="12" dataCellStyle="Walutowy">
      <calculatedColumnFormula>H4+J4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FDD4-2FE3-4FF8-AC15-4233B9604C58}">
  <sheetPr>
    <tabColor theme="7" tint="0.39997558519241921"/>
  </sheetPr>
  <dimension ref="A1:L22"/>
  <sheetViews>
    <sheetView zoomScale="70" zoomScaleNormal="70" workbookViewId="0">
      <selection activeCell="B2" sqref="B2"/>
    </sheetView>
  </sheetViews>
  <sheetFormatPr defaultColWidth="0" defaultRowHeight="14.5" zeroHeight="1" x14ac:dyDescent="0.35"/>
  <cols>
    <col min="1" max="1" width="10.54296875" style="4" customWidth="1"/>
    <col min="2" max="2" width="33.26953125" style="4" customWidth="1"/>
    <col min="3" max="3" width="35.81640625" style="4" customWidth="1"/>
    <col min="4" max="4" width="55.26953125" style="4" customWidth="1"/>
    <col min="5" max="5" width="21.7265625" style="4" customWidth="1"/>
    <col min="6" max="6" width="22.26953125" style="4" customWidth="1"/>
    <col min="7" max="7" width="22.2695312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796875" style="1" hidden="1"/>
  </cols>
  <sheetData>
    <row r="1" spans="1:12" ht="184.5" customHeight="1" x14ac:dyDescent="0.35">
      <c r="A1" s="2"/>
      <c r="B1" s="3"/>
      <c r="C1" s="3"/>
      <c r="D1" s="3"/>
      <c r="E1" s="3"/>
      <c r="F1" s="3"/>
      <c r="G1" s="19"/>
      <c r="H1" s="14"/>
      <c r="I1" s="7"/>
      <c r="J1" s="17"/>
      <c r="K1" s="7"/>
      <c r="L1" s="7"/>
    </row>
    <row r="2" spans="1:12" s="32" customFormat="1" ht="38.25" customHeight="1" x14ac:dyDescent="0.35">
      <c r="A2" s="27"/>
      <c r="B2" s="27"/>
      <c r="C2" s="27"/>
      <c r="D2" s="27"/>
      <c r="E2" s="27"/>
      <c r="F2" s="27"/>
      <c r="G2" s="28"/>
      <c r="H2" s="29"/>
      <c r="I2" s="30"/>
      <c r="J2" s="31"/>
      <c r="K2" s="30"/>
      <c r="L2" s="30"/>
    </row>
    <row r="3" spans="1:12" s="26" customFormat="1" ht="109.5" customHeight="1" x14ac:dyDescent="0.35">
      <c r="A3" s="21" t="s">
        <v>0</v>
      </c>
      <c r="B3" s="21" t="s">
        <v>11</v>
      </c>
      <c r="C3" s="21" t="s">
        <v>1</v>
      </c>
      <c r="D3" s="21" t="s">
        <v>2</v>
      </c>
      <c r="E3" s="21" t="s">
        <v>3</v>
      </c>
      <c r="F3" s="21" t="s">
        <v>4</v>
      </c>
      <c r="G3" s="22" t="s">
        <v>13</v>
      </c>
      <c r="H3" s="23" t="s">
        <v>5</v>
      </c>
      <c r="I3" s="24" t="s">
        <v>6</v>
      </c>
      <c r="J3" s="25" t="s">
        <v>7</v>
      </c>
      <c r="K3" s="24" t="s">
        <v>8</v>
      </c>
      <c r="L3" s="24" t="s">
        <v>9</v>
      </c>
    </row>
    <row r="4" spans="1:12" ht="82.5" customHeight="1" x14ac:dyDescent="0.35">
      <c r="A4" s="10">
        <v>1</v>
      </c>
      <c r="B4" s="11"/>
      <c r="C4" s="11"/>
      <c r="D4" s="11"/>
      <c r="E4" s="11"/>
      <c r="F4" s="11"/>
      <c r="G4" s="20"/>
      <c r="H4" s="15"/>
      <c r="I4" s="12">
        <f>ROUND(F4*H4,2)</f>
        <v>0</v>
      </c>
      <c r="J4" s="18">
        <v>0</v>
      </c>
      <c r="K4" s="12">
        <f>I4*J4</f>
        <v>0</v>
      </c>
      <c r="L4" s="12">
        <f>I4+K4</f>
        <v>0</v>
      </c>
    </row>
    <row r="5" spans="1:12" ht="82.5" customHeight="1" x14ac:dyDescent="0.35">
      <c r="A5" s="10">
        <v>2</v>
      </c>
      <c r="B5" s="11"/>
      <c r="C5" s="11"/>
      <c r="D5" s="11"/>
      <c r="E5" s="11"/>
      <c r="F5" s="11"/>
      <c r="G5" s="20"/>
      <c r="H5" s="15"/>
      <c r="I5" s="12">
        <f>ROUND(F5*H5,2)</f>
        <v>0</v>
      </c>
      <c r="J5" s="18">
        <v>0</v>
      </c>
      <c r="K5" s="12">
        <f>I5*J5</f>
        <v>0</v>
      </c>
      <c r="L5" s="12">
        <f>I5+K5</f>
        <v>0</v>
      </c>
    </row>
    <row r="6" spans="1:12" ht="82.5" customHeight="1" x14ac:dyDescent="0.35">
      <c r="A6" s="10">
        <v>3</v>
      </c>
      <c r="B6" s="11"/>
      <c r="C6" s="11"/>
      <c r="D6" s="11"/>
      <c r="E6" s="11"/>
      <c r="F6" s="11"/>
      <c r="G6" s="20"/>
      <c r="H6" s="15"/>
      <c r="I6" s="12">
        <f>ROUND(F6*H6,2)</f>
        <v>0</v>
      </c>
      <c r="J6" s="18">
        <v>0</v>
      </c>
      <c r="K6" s="12">
        <f>I6*J6</f>
        <v>0</v>
      </c>
      <c r="L6" s="12">
        <f>I6+K6</f>
        <v>0</v>
      </c>
    </row>
    <row r="7" spans="1:12" ht="82.5" customHeight="1" x14ac:dyDescent="0.35">
      <c r="A7" s="10">
        <v>4</v>
      </c>
      <c r="B7" s="11"/>
      <c r="C7" s="11"/>
      <c r="D7" s="11"/>
      <c r="E7" s="11"/>
      <c r="F7" s="11"/>
      <c r="G7" s="20"/>
      <c r="H7" s="15"/>
      <c r="I7" s="12">
        <f>ROUND(F7*H7,2)</f>
        <v>0</v>
      </c>
      <c r="J7" s="18">
        <v>0</v>
      </c>
      <c r="K7" s="12">
        <f>I7*J7</f>
        <v>0</v>
      </c>
      <c r="L7" s="12">
        <f>I7+K7</f>
        <v>0</v>
      </c>
    </row>
    <row r="8" spans="1:12" ht="33" customHeight="1" x14ac:dyDescent="0.35">
      <c r="A8" s="21" t="s">
        <v>10</v>
      </c>
      <c r="B8" s="21"/>
      <c r="C8" s="21"/>
      <c r="D8" s="21"/>
      <c r="E8" s="21"/>
      <c r="F8" s="21"/>
      <c r="G8" s="22"/>
      <c r="H8" s="23"/>
      <c r="I8" s="24">
        <f>SUBTOTAL(109,Tabela13[Wartość netto (cena jednostkowa x ilość)])</f>
        <v>0</v>
      </c>
      <c r="J8" s="25"/>
      <c r="K8" s="24">
        <f>SUBTOTAL(109,Tabela13[Wartość VAT])</f>
        <v>0</v>
      </c>
      <c r="L8" s="24">
        <f>SUBTOTAL(109,Tabela13[Wartość brutto (cena jednostkowa x ilość + VAT)])</f>
        <v>0</v>
      </c>
    </row>
    <row r="9" spans="1:12" x14ac:dyDescent="0.35"/>
    <row r="10" spans="1:12" x14ac:dyDescent="0.35"/>
    <row r="11" spans="1:12" x14ac:dyDescent="0.35"/>
    <row r="12" spans="1:12" x14ac:dyDescent="0.35"/>
    <row r="13" spans="1:12" ht="86.25" customHeight="1" thickBot="1" x14ac:dyDescent="0.4">
      <c r="D13" s="13" t="s">
        <v>12</v>
      </c>
      <c r="E13" s="5"/>
      <c r="H13" s="41" t="s">
        <v>14</v>
      </c>
      <c r="I13" s="41"/>
      <c r="J13" s="41"/>
      <c r="K13" s="41"/>
    </row>
    <row r="14" spans="1:12" ht="71.25" customHeight="1" x14ac:dyDescent="0.35">
      <c r="H14" s="42" t="s">
        <v>15</v>
      </c>
      <c r="I14" s="43"/>
      <c r="J14" s="43"/>
      <c r="K14" s="44"/>
    </row>
    <row r="15" spans="1:12" ht="71.25" customHeight="1" thickBot="1" x14ac:dyDescent="0.4">
      <c r="H15" s="45"/>
      <c r="I15" s="46"/>
      <c r="J15" s="46"/>
      <c r="K15" s="47"/>
    </row>
    <row r="16" spans="1:12" x14ac:dyDescent="0.35"/>
    <row r="17" x14ac:dyDescent="0.35"/>
    <row r="18" x14ac:dyDescent="0.35"/>
    <row r="19" x14ac:dyDescent="0.35"/>
    <row r="20" x14ac:dyDescent="0.35"/>
    <row r="21" x14ac:dyDescent="0.35"/>
    <row r="22" x14ac:dyDescent="0.35"/>
  </sheetData>
  <mergeCells count="2">
    <mergeCell ref="H13:K13"/>
    <mergeCell ref="H14:K15"/>
  </mergeCells>
  <conditionalFormatting sqref="A1:B1048576">
    <cfRule type="notContainsBlanks" dxfId="11" priority="5">
      <formula>LEN(TRIM(A1))&gt;0</formula>
    </cfRule>
  </conditionalFormatting>
  <conditionalFormatting sqref="A1:L22">
    <cfRule type="expression" dxfId="10" priority="6">
      <formula>ISBLANK($A1)</formula>
    </cfRule>
  </conditionalFormatting>
  <conditionalFormatting sqref="A2:XFD2">
    <cfRule type="expression" dxfId="9" priority="1">
      <formula>NOT(ISBLANK($A$2))</formula>
    </cfRule>
  </conditionalFormatting>
  <conditionalFormatting sqref="D13:E13">
    <cfRule type="expression" dxfId="8" priority="2">
      <formula>NOT(ISBLANK($D$13))</formula>
    </cfRule>
  </conditionalFormatting>
  <conditionalFormatting sqref="G1:H1048576 J1:J1048576">
    <cfRule type="expression" dxfId="7" priority="4">
      <formula>NOT(ISBLANK($B1))</formula>
    </cfRule>
  </conditionalFormatting>
  <conditionalFormatting sqref="I1:I1048576 K1:L1048576">
    <cfRule type="expression" dxfId="6" priority="3">
      <formula>NOT(ISBLANK($B1))</formula>
    </cfRule>
  </conditionalFormatting>
  <dataValidations count="1">
    <dataValidation type="decimal" operator="greaterThan" allowBlank="1" showInputMessage="1" showErrorMessage="1" sqref="H4:H7 E13 F4:F7" xr:uid="{5E9148E1-6A06-4D2D-95C2-5CD5446F5B25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021602-A035-4C69-B03B-06288BCF2719}">
          <x14:formula1>
            <xm:f>Dane!$A$1:$A$5</xm:f>
          </x14:formula1>
          <xm:sqref>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C12" sqref="C12"/>
    </sheetView>
  </sheetViews>
  <sheetFormatPr defaultRowHeight="14.5" x14ac:dyDescent="0.35"/>
  <sheetData>
    <row r="1" spans="1:1" x14ac:dyDescent="0.35">
      <c r="A1">
        <v>0</v>
      </c>
    </row>
    <row r="2" spans="1:1" x14ac:dyDescent="0.35">
      <c r="A2">
        <v>0.05</v>
      </c>
    </row>
    <row r="3" spans="1:1" x14ac:dyDescent="0.35">
      <c r="A3">
        <v>0.08</v>
      </c>
    </row>
    <row r="4" spans="1:1" x14ac:dyDescent="0.35">
      <c r="A4">
        <v>0.23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D888-B472-4502-A901-CAE06508D5E6}">
  <sheetPr>
    <tabColor theme="7" tint="0.39997558519241921"/>
  </sheetPr>
  <dimension ref="A1:L23"/>
  <sheetViews>
    <sheetView tabSelected="1" zoomScale="40" zoomScaleNormal="40" workbookViewId="0">
      <selection activeCell="F4" sqref="F4"/>
    </sheetView>
  </sheetViews>
  <sheetFormatPr defaultColWidth="0" defaultRowHeight="0" customHeight="1" zeroHeight="1" x14ac:dyDescent="0.35"/>
  <cols>
    <col min="1" max="1" width="10.54296875" style="4" customWidth="1"/>
    <col min="2" max="2" width="33.26953125" style="4" customWidth="1"/>
    <col min="3" max="3" width="62.81640625" style="4" customWidth="1"/>
    <col min="4" max="4" width="21.7265625" style="4" customWidth="1"/>
    <col min="5" max="5" width="22.26953125" style="4" customWidth="1"/>
    <col min="6" max="6" width="54.7265625" style="6" customWidth="1"/>
    <col min="7" max="7" width="29" style="16" customWidth="1"/>
    <col min="8" max="8" width="29" style="8" customWidth="1"/>
    <col min="9" max="9" width="29" style="9" customWidth="1"/>
    <col min="10" max="11" width="29" style="8" customWidth="1"/>
    <col min="12" max="12" width="0" style="1" hidden="1" customWidth="1"/>
    <col min="13" max="16384" width="9.1796875" style="1" hidden="1"/>
  </cols>
  <sheetData>
    <row r="1" spans="1:11" ht="184.5" customHeight="1" x14ac:dyDescent="0.35">
      <c r="A1" s="2"/>
      <c r="B1" s="3"/>
      <c r="C1" s="3"/>
      <c r="D1" s="3"/>
      <c r="E1" s="3"/>
      <c r="F1" s="19"/>
      <c r="G1" s="14"/>
      <c r="H1" s="7"/>
      <c r="I1" s="17"/>
      <c r="J1" s="7"/>
      <c r="K1" s="7"/>
    </row>
    <row r="2" spans="1:11" s="32" customFormat="1" ht="38.25" customHeight="1" x14ac:dyDescent="0.35">
      <c r="A2" s="27" t="s">
        <v>18</v>
      </c>
      <c r="B2" s="27"/>
      <c r="C2" s="27"/>
      <c r="D2" s="27"/>
      <c r="E2" s="27"/>
      <c r="F2" s="28"/>
      <c r="G2" s="29"/>
      <c r="H2" s="30"/>
      <c r="I2" s="31"/>
      <c r="J2" s="30"/>
      <c r="K2" s="30"/>
    </row>
    <row r="3" spans="1:11" s="26" customFormat="1" ht="109.5" customHeight="1" x14ac:dyDescent="0.35">
      <c r="A3" s="21" t="s">
        <v>0</v>
      </c>
      <c r="B3" s="21" t="s">
        <v>1</v>
      </c>
      <c r="C3" s="21" t="s">
        <v>2</v>
      </c>
      <c r="D3" s="21" t="s">
        <v>17</v>
      </c>
      <c r="E3" s="21" t="s">
        <v>4</v>
      </c>
      <c r="F3" s="22" t="s">
        <v>16</v>
      </c>
      <c r="G3" s="23" t="s">
        <v>5</v>
      </c>
      <c r="H3" s="24" t="s">
        <v>6</v>
      </c>
      <c r="I3" s="25" t="s">
        <v>7</v>
      </c>
      <c r="J3" s="24" t="s">
        <v>8</v>
      </c>
      <c r="K3" s="24" t="s">
        <v>9</v>
      </c>
    </row>
    <row r="4" spans="1:11" ht="274.5" customHeight="1" x14ac:dyDescent="0.35">
      <c r="A4" s="10">
        <v>1</v>
      </c>
      <c r="B4" s="11" t="s">
        <v>19</v>
      </c>
      <c r="C4" s="11" t="s">
        <v>21</v>
      </c>
      <c r="D4" s="11" t="s">
        <v>22</v>
      </c>
      <c r="E4" s="11">
        <v>1</v>
      </c>
      <c r="F4" s="20"/>
      <c r="G4" s="15"/>
      <c r="H4" s="12">
        <f t="shared" ref="H4:H5" si="0">ROUND(E4*G4,2)</f>
        <v>0</v>
      </c>
      <c r="I4" s="18">
        <v>0.23</v>
      </c>
      <c r="J4" s="12">
        <f t="shared" ref="J4:J5" si="1">H4*I4</f>
        <v>0</v>
      </c>
      <c r="K4" s="12">
        <f t="shared" ref="K4:K5" si="2">H4+J4</f>
        <v>0</v>
      </c>
    </row>
    <row r="5" spans="1:11" ht="274.5" customHeight="1" x14ac:dyDescent="0.35">
      <c r="A5" s="10">
        <v>2</v>
      </c>
      <c r="B5" s="11" t="s">
        <v>20</v>
      </c>
      <c r="C5" s="11" t="s">
        <v>25</v>
      </c>
      <c r="D5" s="11" t="s">
        <v>22</v>
      </c>
      <c r="E5" s="11">
        <v>1</v>
      </c>
      <c r="F5" s="20"/>
      <c r="G5" s="15"/>
      <c r="H5" s="12">
        <f t="shared" si="0"/>
        <v>0</v>
      </c>
      <c r="I5" s="18">
        <v>0.23</v>
      </c>
      <c r="J5" s="12">
        <f t="shared" si="1"/>
        <v>0</v>
      </c>
      <c r="K5" s="12">
        <f t="shared" si="2"/>
        <v>0</v>
      </c>
    </row>
    <row r="6" spans="1:11" ht="33" customHeight="1" x14ac:dyDescent="0.35">
      <c r="A6" s="21" t="s">
        <v>10</v>
      </c>
      <c r="B6" s="21"/>
      <c r="C6" s="21"/>
      <c r="D6" s="21"/>
      <c r="E6" s="21"/>
      <c r="F6" s="22"/>
      <c r="G6" s="33"/>
      <c r="H6" s="34">
        <f>SUBTOTAL(109,Tabela132[Wartość netto (cena jednostkowa x ilość)])</f>
        <v>0</v>
      </c>
      <c r="I6" s="35"/>
      <c r="J6" s="34">
        <f>SUBTOTAL(109,Tabela132[Wartość VAT])</f>
        <v>0</v>
      </c>
      <c r="K6" s="34">
        <f>SUBTOTAL(109,Tabela132[Wartość brutto (cena jednostkowa x ilość + VAT)])</f>
        <v>0</v>
      </c>
    </row>
    <row r="7" spans="1:11" ht="14.5" x14ac:dyDescent="0.35"/>
    <row r="8" spans="1:11" ht="14.5" x14ac:dyDescent="0.35"/>
    <row r="9" spans="1:11" ht="14.5" x14ac:dyDescent="0.35"/>
    <row r="10" spans="1:11" ht="14.5" x14ac:dyDescent="0.35"/>
    <row r="11" spans="1:11" ht="86.25" customHeight="1" thickBot="1" x14ac:dyDescent="0.4">
      <c r="C11" s="13" t="s">
        <v>24</v>
      </c>
      <c r="D11" s="36">
        <v>5</v>
      </c>
      <c r="G11" s="41" t="s">
        <v>14</v>
      </c>
      <c r="H11" s="41"/>
      <c r="I11" s="41"/>
      <c r="J11" s="41"/>
    </row>
    <row r="12" spans="1:11" ht="71.25" customHeight="1" x14ac:dyDescent="0.35">
      <c r="G12" s="42" t="s">
        <v>15</v>
      </c>
      <c r="H12" s="43"/>
      <c r="I12" s="43"/>
      <c r="J12" s="44"/>
    </row>
    <row r="13" spans="1:11" ht="71.25" customHeight="1" thickBot="1" x14ac:dyDescent="0.4">
      <c r="G13" s="45"/>
      <c r="H13" s="46"/>
      <c r="I13" s="46"/>
      <c r="J13" s="47"/>
    </row>
    <row r="14" spans="1:11" ht="14.5" x14ac:dyDescent="0.35"/>
    <row r="15" spans="1:11" s="4" customFormat="1" ht="14.5" x14ac:dyDescent="0.35">
      <c r="F15" s="6"/>
      <c r="G15" s="16"/>
      <c r="H15" s="8"/>
      <c r="I15" s="9"/>
      <c r="J15" s="8"/>
      <c r="K15" s="8"/>
    </row>
    <row r="16" spans="1:11" s="4" customFormat="1" ht="14.5" x14ac:dyDescent="0.35">
      <c r="F16" s="6"/>
      <c r="G16" s="16"/>
      <c r="H16" s="8"/>
      <c r="I16" s="9"/>
      <c r="J16" s="8"/>
      <c r="K16" s="8"/>
    </row>
    <row r="17" spans="4:11" s="4" customFormat="1" ht="14.5" x14ac:dyDescent="0.35">
      <c r="E17" s="37"/>
      <c r="F17"/>
      <c r="G17"/>
      <c r="H17" s="8"/>
      <c r="I17" s="9"/>
      <c r="J17" s="8"/>
      <c r="K17" s="8"/>
    </row>
    <row r="18" spans="4:11" s="4" customFormat="1" ht="47.25" customHeight="1" x14ac:dyDescent="0.35">
      <c r="D18" s="48" t="s">
        <v>23</v>
      </c>
      <c r="E18" s="48"/>
      <c r="F18" s="48"/>
      <c r="G18" s="40"/>
      <c r="H18" s="8"/>
      <c r="I18" s="9"/>
      <c r="J18" s="8"/>
      <c r="K18" s="8"/>
    </row>
    <row r="19" spans="4:11" s="4" customFormat="1" ht="14.5" x14ac:dyDescent="0.35">
      <c r="E19" s="38"/>
      <c r="F19"/>
      <c r="G19"/>
      <c r="H19" s="8"/>
      <c r="I19" s="9"/>
      <c r="J19" s="8"/>
      <c r="K19" s="8"/>
    </row>
    <row r="20" spans="4:11" s="4" customFormat="1" ht="14.5" x14ac:dyDescent="0.35">
      <c r="E20" s="39"/>
      <c r="F20" s="39"/>
      <c r="G20" s="39"/>
      <c r="H20" s="8"/>
      <c r="I20" s="9"/>
      <c r="J20" s="8"/>
      <c r="K20" s="8"/>
    </row>
    <row r="21" spans="4:11" ht="15" customHeight="1" x14ac:dyDescent="0.35"/>
    <row r="22" spans="4:11" ht="15" customHeight="1" x14ac:dyDescent="0.35"/>
    <row r="23" spans="4:11" ht="15" customHeight="1" x14ac:dyDescent="0.35"/>
  </sheetData>
  <sheetProtection algorithmName="SHA-512" hashValue="+8VQNWAOGnsUNwF9WJmHRtm3R+tZaB8BHKjs1stEw3QBZMBpDlHO7rspSl0m2rINcfAkwWfmyqieBBajbmi6mA==" saltValue="Fyv8/8LfQrIMCc4/rE1AEQ==" spinCount="100000" sheet="1" objects="1" scenarios="1"/>
  <mergeCells count="3">
    <mergeCell ref="G11:J11"/>
    <mergeCell ref="G12:J13"/>
    <mergeCell ref="D18:F18"/>
  </mergeCells>
  <conditionalFormatting sqref="A1:B1048576">
    <cfRule type="notContainsBlanks" dxfId="5" priority="5">
      <formula>LEN(TRIM(A1))&gt;0</formula>
    </cfRule>
  </conditionalFormatting>
  <conditionalFormatting sqref="A1:K16 A17:D20 H17:K20">
    <cfRule type="expression" dxfId="4" priority="6">
      <formula>ISBLANK($A1)</formula>
    </cfRule>
  </conditionalFormatting>
  <conditionalFormatting sqref="A2:XFD2">
    <cfRule type="expression" dxfId="3" priority="1">
      <formula>NOT(ISBLANK($A$2))</formula>
    </cfRule>
  </conditionalFormatting>
  <conditionalFormatting sqref="C11:D11">
    <cfRule type="expression" dxfId="2" priority="2">
      <formula>NOT(ISBLANK($C$11))</formula>
    </cfRule>
  </conditionalFormatting>
  <conditionalFormatting sqref="F1:G16 I1:I1048576 F21:G1048576">
    <cfRule type="expression" dxfId="1" priority="4">
      <formula>NOT(ISBLANK($B1))</formula>
    </cfRule>
  </conditionalFormatting>
  <conditionalFormatting sqref="H1:H1048576 J1:K1048576">
    <cfRule type="expression" dxfId="0" priority="3">
      <formula>NOT(ISBLANK($B1))</formula>
    </cfRule>
  </conditionalFormatting>
  <dataValidations count="1">
    <dataValidation type="decimal" operator="greaterThan" allowBlank="1" showInputMessage="1" showErrorMessage="1" sqref="D11 G4:G5 E4:E5" xr:uid="{496A824B-FD91-4730-94CC-19EBC43F4C7D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572516-5B25-4CC1-8933-409D4012391F}">
          <x14:formula1>
            <xm:f>Dane!$A$1:$A$5</xm:f>
          </x14:formula1>
          <xm:sqref>I4:I5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>
  <scriptId id="ms-officescript%3A%2F%2Fonedrive_business_itemlink%2F014V6IR5H5CSLOPXZNAJH3LERJCDKKZABO:ms-officescript%3A%2F%2Fonedrive_business_sharinglink%2Fu!aHR0cHM6Ly9sdWthc2lld2ljemdvdi1teS5zaGFyZXBvaW50LmNvbS86dTovZy9wZXJzb25hbC9hZHJpYW5fbmFwb3JhX3BvcnRfbHVrYXNpZXdpY3pfZ292X3BsL0VmMFVsdWZmTFFKUHRaSXBFTlNzZ0M0QnZiR3Jtd0R3Z0UwX1MxUk11amVlY1E"/>
  <scriptId xmlns="" id="ms-officescript%3A%2F%2Fonedrive_business_itemlink%2F014V6IR5EQOTOEUU4ZMZCIC5AQC2MUNFPJ:ms-officescript%3A%2F%2Fonedrive_business_sharinglink%2Fu!aHR0cHM6Ly9sdWthc2lld2ljemdvdi1teS5zaGFyZXBvaW50LmNvbS86dTovZy9wZXJzb25hbC9hZHJpYW5fbmFwb3JhX3BvcnRfbHVrYXNpZXdpY3pfZ292X3BsL0VaQjAzRXBUbVdaRWdYUVFGcGxHbGVrQldMeXdxdENXQXVOX1plSlB6Qy1VT2c"/>
  <scriptId xmlns="" id="ms-officescript%3A%2F%2Fonedrive_business_itemlink%2F014V6IR5BVLFIAOXWCIZGLV6W24DRQC3HX:ms-officescript%3A%2F%2Fonedrive_business_sharinglink%2Fu!aHR0cHM6Ly9sdWthc2lld2ljemdvdi1teS5zaGFyZXBvaW50LmNvbS86dTovZy9wZXJzb25hbC9hZHJpYW5fbmFwb3JhX3BvcnRfbHVrYXNpZXdpY3pfZ292X3BsL0VUVlpVQWRld2taTXV2cmE0T01CYlBjQjlCUDBlUEIzLUhkdkg2TWNnTi1vcXc"/>
</scriptI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  <ds:schemaRef ds:uri=""/>
  </ds:schemaRefs>
</ds:datastoreItem>
</file>

<file path=customXml/itemProps2.xml><?xml version="1.0" encoding="utf-8"?>
<ds:datastoreItem xmlns:ds="http://schemas.openxmlformats.org/officeDocument/2006/customXml" ds:itemID="{8B77DDCF-08BA-4A9C-833C-8495C72CF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Template.OPZ</vt:lpstr>
      <vt:lpstr>Dane</vt:lpstr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Aleksandra Dudyk | Łukasiewicz – PORT</cp:lastModifiedBy>
  <cp:revision/>
  <dcterms:created xsi:type="dcterms:W3CDTF">2024-10-01T14:32:53Z</dcterms:created>
  <dcterms:modified xsi:type="dcterms:W3CDTF">2026-04-10T07:33:42Z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